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165" yWindow="45" windowWidth="9915" windowHeight="5640"/>
  </bookViews>
  <sheets>
    <sheet name="Foglio2" sheetId="5" r:id="rId1"/>
  </sheets>
  <calcPr calcId="125725" iterate="1" iterateCount="2000"/>
</workbook>
</file>

<file path=xl/calcChain.xml><?xml version="1.0" encoding="utf-8"?>
<calcChain xmlns="http://schemas.openxmlformats.org/spreadsheetml/2006/main">
  <c r="A6" i="5"/>
  <c r="A7" s="1"/>
  <c r="B5"/>
  <c r="H5" s="1"/>
  <c r="B4"/>
  <c r="B6" l="1"/>
  <c r="B7"/>
  <c r="A8"/>
  <c r="G5"/>
  <c r="H6" l="1"/>
  <c r="G6"/>
  <c r="H7"/>
  <c r="G7"/>
  <c r="B8"/>
  <c r="A9"/>
  <c r="G8" l="1"/>
  <c r="H8"/>
  <c r="A10"/>
  <c r="B9"/>
  <c r="A11" l="1"/>
  <c r="B10"/>
  <c r="H9"/>
  <c r="G9"/>
  <c r="B11" l="1"/>
  <c r="A12"/>
  <c r="H10"/>
  <c r="G10"/>
  <c r="G11" l="1"/>
  <c r="H11"/>
  <c r="A13"/>
  <c r="B12"/>
  <c r="A14" l="1"/>
  <c r="B13"/>
  <c r="G12"/>
  <c r="H12"/>
  <c r="H13" l="1"/>
  <c r="G13"/>
  <c r="A15"/>
  <c r="B14"/>
  <c r="B15" l="1"/>
  <c r="A16"/>
  <c r="H14"/>
  <c r="G14"/>
  <c r="H15" l="1"/>
  <c r="G15"/>
  <c r="B16"/>
  <c r="A17"/>
  <c r="A18" l="1"/>
  <c r="B17"/>
  <c r="G16"/>
  <c r="H16"/>
  <c r="A19" l="1"/>
  <c r="B18"/>
  <c r="H17"/>
  <c r="G17"/>
  <c r="H18" l="1"/>
  <c r="G18"/>
  <c r="B19"/>
  <c r="A20"/>
  <c r="H19" l="1"/>
  <c r="G19"/>
  <c r="A21"/>
  <c r="B20"/>
  <c r="G20" l="1"/>
  <c r="H20"/>
  <c r="A22"/>
  <c r="B21"/>
  <c r="B22" l="1"/>
  <c r="A23"/>
  <c r="H21"/>
  <c r="G21"/>
  <c r="H22" l="1"/>
  <c r="G22"/>
  <c r="B23"/>
  <c r="A24"/>
  <c r="G23" l="1"/>
  <c r="H23"/>
  <c r="A25"/>
  <c r="B24"/>
  <c r="A26" l="1"/>
  <c r="B25"/>
  <c r="G24"/>
  <c r="H24"/>
  <c r="H25" l="1"/>
  <c r="G25"/>
  <c r="B26"/>
  <c r="A27"/>
  <c r="H26" l="1"/>
  <c r="G26"/>
  <c r="B27"/>
  <c r="A28"/>
  <c r="A29" l="1"/>
  <c r="B28"/>
  <c r="G27"/>
  <c r="H27"/>
  <c r="A30" l="1"/>
  <c r="B29"/>
  <c r="G28"/>
  <c r="H28"/>
  <c r="B30" l="1"/>
  <c r="A31"/>
  <c r="H29"/>
  <c r="G29"/>
  <c r="H30" l="1"/>
  <c r="G30"/>
  <c r="B31"/>
  <c r="A32"/>
  <c r="H31" l="1"/>
  <c r="G31"/>
  <c r="A33"/>
  <c r="B32"/>
  <c r="G32" l="1"/>
  <c r="H32"/>
  <c r="A34"/>
  <c r="B33"/>
  <c r="B34" l="1"/>
  <c r="A35"/>
  <c r="H33"/>
  <c r="G33"/>
  <c r="G34" l="1"/>
  <c r="H34"/>
  <c r="B35"/>
  <c r="A36"/>
  <c r="B36" l="1"/>
  <c r="A37"/>
  <c r="G35"/>
  <c r="H35"/>
  <c r="G36" l="1"/>
  <c r="H36"/>
  <c r="A38"/>
  <c r="B37"/>
  <c r="A39" l="1"/>
  <c r="B38"/>
  <c r="H37"/>
  <c r="G37"/>
  <c r="B39" l="1"/>
  <c r="A40"/>
  <c r="G38"/>
  <c r="H38"/>
  <c r="B40" l="1"/>
  <c r="A41"/>
  <c r="G39"/>
  <c r="H39"/>
  <c r="G40" l="1"/>
  <c r="H40"/>
  <c r="A42"/>
  <c r="B41"/>
  <c r="B42" l="1"/>
  <c r="A43"/>
  <c r="H41"/>
  <c r="G41"/>
  <c r="B43" l="1"/>
  <c r="A44"/>
  <c r="H42"/>
  <c r="G42"/>
  <c r="A45" l="1"/>
  <c r="B44"/>
  <c r="G43"/>
  <c r="H43"/>
  <c r="A46" l="1"/>
  <c r="B45"/>
  <c r="G44"/>
  <c r="H44"/>
  <c r="H45" l="1"/>
  <c r="G45"/>
  <c r="B46"/>
  <c r="A47"/>
  <c r="B47" l="1"/>
  <c r="A48"/>
  <c r="G46"/>
  <c r="H46"/>
  <c r="G47" l="1"/>
  <c r="H47"/>
  <c r="B48"/>
  <c r="A49"/>
  <c r="G48" l="1"/>
  <c r="H48"/>
  <c r="A50"/>
  <c r="B49"/>
  <c r="H49" l="1"/>
  <c r="G49"/>
  <c r="A51"/>
  <c r="B50"/>
  <c r="B51" l="1"/>
  <c r="A52"/>
  <c r="H50"/>
  <c r="G50"/>
  <c r="B52" l="1"/>
  <c r="A53"/>
  <c r="G51"/>
  <c r="H51"/>
  <c r="A54" l="1"/>
  <c r="B53"/>
  <c r="G52"/>
  <c r="H52"/>
  <c r="B54" l="1"/>
  <c r="A55"/>
  <c r="H53"/>
  <c r="G53"/>
  <c r="B55" l="1"/>
  <c r="A56"/>
  <c r="G54"/>
  <c r="H54"/>
  <c r="A57" l="1"/>
  <c r="B56"/>
  <c r="G55"/>
  <c r="H55"/>
  <c r="G56" l="1"/>
  <c r="B67" s="1"/>
  <c r="H56"/>
  <c r="B68" s="1"/>
  <c r="A58"/>
  <c r="B57"/>
  <c r="B69" l="1"/>
  <c r="B70" s="1"/>
  <c r="B58"/>
  <c r="A59"/>
  <c r="H57"/>
  <c r="G57"/>
  <c r="B59" l="1"/>
  <c r="A60"/>
  <c r="H58"/>
  <c r="G58"/>
  <c r="G59" l="1"/>
  <c r="H59"/>
  <c r="A61"/>
  <c r="B60"/>
  <c r="A62" l="1"/>
  <c r="B61"/>
  <c r="G60"/>
  <c r="H60"/>
  <c r="B62" l="1"/>
  <c r="A63"/>
  <c r="B63" s="1"/>
  <c r="H61"/>
  <c r="G61"/>
  <c r="H62" l="1"/>
  <c r="G62"/>
  <c r="G63"/>
  <c r="H63"/>
</calcChain>
</file>

<file path=xl/sharedStrings.xml><?xml version="1.0" encoding="utf-8"?>
<sst xmlns="http://schemas.openxmlformats.org/spreadsheetml/2006/main" count="14" uniqueCount="14">
  <si>
    <t>Tasso attuale privo di rischio =</t>
  </si>
  <si>
    <t>Prezzo Azione</t>
  </si>
  <si>
    <t>Dividendo per Azione</t>
  </si>
  <si>
    <t>Fattore di Frazionamento</t>
  </si>
  <si>
    <t>Rendimento mercato</t>
  </si>
  <si>
    <t>Periodo</t>
  </si>
  <si>
    <t>Rendimento Azione</t>
  </si>
  <si>
    <t>Numero osservazioni mensili=</t>
  </si>
  <si>
    <t>COVARIANZA</t>
  </si>
  <si>
    <t>BETA</t>
  </si>
  <si>
    <t>VARIANZA Rmkt</t>
  </si>
  <si>
    <t>Ke</t>
  </si>
  <si>
    <t>Valore del'Indice di borsa</t>
  </si>
  <si>
    <t>Premio per il rischio azionario =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</si>
</sst>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"/>
  </numFmts>
  <fonts count="7">
    <font>
      <sz val="10"/>
      <name val="Geneva"/>
    </font>
    <font>
      <sz val="10"/>
      <name val="Geneva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10" fontId="4" fillId="2" borderId="7" xfId="1" applyNumberFormat="1" applyFont="1" applyFill="1" applyBorder="1" applyAlignment="1">
      <alignment horizontal="center"/>
    </xf>
    <xf numFmtId="4" fontId="3" fillId="0" borderId="1" xfId="0" applyNumberFormat="1" applyFont="1" applyBorder="1"/>
    <xf numFmtId="0" fontId="3" fillId="0" borderId="2" xfId="0" applyFont="1" applyBorder="1" applyAlignment="1">
      <alignment wrapText="1"/>
    </xf>
    <xf numFmtId="10" fontId="4" fillId="2" borderId="7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4" fontId="4" fillId="2" borderId="6" xfId="0" applyNumberFormat="1" applyFont="1" applyFill="1" applyBorder="1" applyAlignment="1">
      <alignment horizontal="center"/>
    </xf>
    <xf numFmtId="4" fontId="3" fillId="0" borderId="3" xfId="0" applyNumberFormat="1" applyFont="1" applyBorder="1"/>
    <xf numFmtId="0" fontId="3" fillId="0" borderId="0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0" fontId="2" fillId="0" borderId="0" xfId="1" applyNumberFormat="1" applyFont="1"/>
    <xf numFmtId="10" fontId="3" fillId="0" borderId="0" xfId="0" applyNumberFormat="1" applyFont="1"/>
    <xf numFmtId="10" fontId="3" fillId="0" borderId="3" xfId="1" applyNumberFormat="1" applyFont="1" applyBorder="1"/>
    <xf numFmtId="10" fontId="4" fillId="0" borderId="6" xfId="0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221673</xdr:colOff>
      <xdr:row>64</xdr:row>
      <xdr:rowOff>90054</xdr:rowOff>
    </xdr:from>
    <xdr:to>
      <xdr:col>5</xdr:col>
      <xdr:colOff>2320637</xdr:colOff>
      <xdr:row>67</xdr:row>
      <xdr:rowOff>167901</xdr:rowOff>
    </xdr:to>
    <xdr:pic>
      <xdr:nvPicPr>
        <xdr:cNvPr id="2" name="Picture 12" descr="\ \beta_{em}=\frac{\textrm{cov}(r_{i},r_{m})}{\textrm{var}(r_{m})}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10875818"/>
          <a:ext cx="2098964" cy="6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761999</xdr:colOff>
      <xdr:row>71</xdr:row>
      <xdr:rowOff>6249</xdr:rowOff>
    </xdr:from>
    <xdr:to>
      <xdr:col>5</xdr:col>
      <xdr:colOff>105294</xdr:colOff>
      <xdr:row>79</xdr:row>
      <xdr:rowOff>96982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999" y="12198249"/>
          <a:ext cx="2398222" cy="1697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zoomScale="110" zoomScaleNormal="110" workbookViewId="0">
      <selection activeCell="B3" sqref="B3"/>
    </sheetView>
  </sheetViews>
  <sheetFormatPr defaultColWidth="11.42578125" defaultRowHeight="12.75"/>
  <cols>
    <col min="1" max="1" width="14.28515625" style="2" customWidth="1"/>
    <col min="2" max="2" width="13" style="2" customWidth="1"/>
    <col min="3" max="3" width="16.28515625" style="23" customWidth="1"/>
    <col min="4" max="4" width="0.42578125" style="23" customWidth="1"/>
    <col min="5" max="5" width="0.42578125" style="2" customWidth="1"/>
    <col min="6" max="6" width="34.5703125" style="2" customWidth="1"/>
    <col min="7" max="7" width="11.42578125" style="2" customWidth="1"/>
    <col min="8" max="8" width="15.7109375" style="2" customWidth="1"/>
    <col min="9" max="16384" width="11.42578125" style="2"/>
  </cols>
  <sheetData>
    <row r="1" spans="1:9">
      <c r="A1" s="3" t="s">
        <v>0</v>
      </c>
      <c r="B1" s="4"/>
      <c r="C1" s="5">
        <v>6.5000000000000002E-2</v>
      </c>
      <c r="D1" s="6" t="s">
        <v>13</v>
      </c>
      <c r="E1" s="4"/>
      <c r="F1" s="7"/>
      <c r="G1" s="8">
        <v>5.5E-2</v>
      </c>
      <c r="H1" s="3"/>
    </row>
    <row r="2" spans="1:9">
      <c r="A2" s="9" t="s">
        <v>7</v>
      </c>
      <c r="B2" s="10"/>
      <c r="C2" s="11">
        <v>53</v>
      </c>
      <c r="D2" s="12"/>
      <c r="E2" s="10"/>
      <c r="F2" s="13"/>
      <c r="G2" s="30"/>
      <c r="H2" s="29"/>
    </row>
    <row r="3" spans="1:9" s="17" customFormat="1" ht="24.75" customHeight="1">
      <c r="A3" s="14" t="s">
        <v>5</v>
      </c>
      <c r="B3" s="15"/>
      <c r="C3" s="16" t="s">
        <v>1</v>
      </c>
      <c r="D3" s="16" t="s">
        <v>2</v>
      </c>
      <c r="E3" s="17" t="s">
        <v>3</v>
      </c>
      <c r="F3" s="17" t="s">
        <v>12</v>
      </c>
      <c r="G3" s="17" t="s">
        <v>6</v>
      </c>
      <c r="H3" s="17" t="s">
        <v>4</v>
      </c>
    </row>
    <row r="4" spans="1:9">
      <c r="A4" s="18">
        <v>1</v>
      </c>
      <c r="B4" s="31">
        <f>IF(A4&gt;$C2,0,1)</f>
        <v>1</v>
      </c>
      <c r="C4" s="19">
        <v>30.75</v>
      </c>
      <c r="D4" s="19"/>
      <c r="E4" s="20">
        <v>1</v>
      </c>
      <c r="F4" s="21">
        <v>179.63</v>
      </c>
      <c r="G4" s="18"/>
      <c r="H4" s="18"/>
    </row>
    <row r="5" spans="1:9">
      <c r="A5" s="18">
        <v>2</v>
      </c>
      <c r="B5" s="31">
        <f>IF(A5&gt;$C2,0,1)</f>
        <v>1</v>
      </c>
      <c r="C5" s="19">
        <v>28</v>
      </c>
      <c r="D5" s="19"/>
      <c r="E5" s="20">
        <v>1</v>
      </c>
      <c r="F5" s="21">
        <v>181.19</v>
      </c>
      <c r="G5" s="22">
        <f t="shared" ref="G5:G36" si="0">((C5*E5-C4+D5*E5)/C4)*B5</f>
        <v>-8.943089430894309E-2</v>
      </c>
      <c r="H5" s="22">
        <f t="shared" ref="H5:H36" si="1">((F5-F4)/F4)*B5</f>
        <v>8.6845181762511964E-3</v>
      </c>
      <c r="I5" s="28"/>
    </row>
    <row r="6" spans="1:9">
      <c r="A6" s="18">
        <f t="shared" ref="A6:A63" si="2">A5+1</f>
        <v>3</v>
      </c>
      <c r="B6" s="31">
        <f>IF(A6&gt;$C2,0,1)</f>
        <v>1</v>
      </c>
      <c r="C6" s="19">
        <v>27.75</v>
      </c>
      <c r="D6" s="19">
        <v>0</v>
      </c>
      <c r="E6" s="20">
        <v>1</v>
      </c>
      <c r="F6" s="21">
        <v>180.66</v>
      </c>
      <c r="G6" s="22">
        <f t="shared" si="0"/>
        <v>-8.9285714285714281E-3</v>
      </c>
      <c r="H6" s="22">
        <f t="shared" si="1"/>
        <v>-2.9251062420663455E-3</v>
      </c>
      <c r="I6" s="28"/>
    </row>
    <row r="7" spans="1:9">
      <c r="A7" s="18">
        <f t="shared" si="2"/>
        <v>4</v>
      </c>
      <c r="B7" s="31">
        <f>IF(A7&gt;$C2,0,1)</f>
        <v>1</v>
      </c>
      <c r="C7" s="19">
        <v>27.5</v>
      </c>
      <c r="D7" s="19"/>
      <c r="E7" s="20">
        <v>1</v>
      </c>
      <c r="F7" s="21">
        <v>179.83</v>
      </c>
      <c r="G7" s="22">
        <f t="shared" si="0"/>
        <v>-9.0090090090090089E-3</v>
      </c>
      <c r="H7" s="22">
        <f t="shared" si="1"/>
        <v>-4.5942654710505043E-3</v>
      </c>
      <c r="I7" s="28"/>
    </row>
    <row r="8" spans="1:9">
      <c r="A8" s="18">
        <f t="shared" si="2"/>
        <v>5</v>
      </c>
      <c r="B8" s="31">
        <f>IF(A8&gt;$C2,0,1)</f>
        <v>1</v>
      </c>
      <c r="C8" s="19">
        <v>26.38</v>
      </c>
      <c r="D8" s="19"/>
      <c r="E8" s="20">
        <v>1</v>
      </c>
      <c r="F8" s="21">
        <v>189.55</v>
      </c>
      <c r="G8" s="22">
        <f t="shared" si="0"/>
        <v>-4.0727272727272765E-2</v>
      </c>
      <c r="H8" s="22">
        <f t="shared" si="1"/>
        <v>5.40510482122004E-2</v>
      </c>
      <c r="I8" s="28"/>
    </row>
    <row r="9" spans="1:9">
      <c r="A9" s="18">
        <f t="shared" si="2"/>
        <v>6</v>
      </c>
      <c r="B9" s="31">
        <f>IF(A9&gt;$C2,0,1)</f>
        <v>1</v>
      </c>
      <c r="C9" s="19">
        <v>26</v>
      </c>
      <c r="D9" s="19">
        <v>0</v>
      </c>
      <c r="E9" s="20">
        <v>1</v>
      </c>
      <c r="F9" s="21">
        <v>191.85</v>
      </c>
      <c r="G9" s="22">
        <f t="shared" si="0"/>
        <v>-1.4404852160727786E-2</v>
      </c>
      <c r="H9" s="22">
        <f t="shared" si="1"/>
        <v>1.2134001582695769E-2</v>
      </c>
      <c r="I9" s="28"/>
    </row>
    <row r="10" spans="1:9">
      <c r="A10" s="18">
        <f t="shared" si="2"/>
        <v>7</v>
      </c>
      <c r="B10" s="31">
        <f>IF(A10&gt;$C2,0,1)</f>
        <v>1</v>
      </c>
      <c r="C10" s="19">
        <v>28.25</v>
      </c>
      <c r="D10" s="19"/>
      <c r="E10" s="20">
        <v>1</v>
      </c>
      <c r="F10" s="21">
        <v>190.92</v>
      </c>
      <c r="G10" s="22">
        <f t="shared" si="0"/>
        <v>8.6538461538461536E-2</v>
      </c>
      <c r="H10" s="22">
        <f t="shared" si="1"/>
        <v>-4.8475371383894022E-3</v>
      </c>
      <c r="I10" s="28"/>
    </row>
    <row r="11" spans="1:9">
      <c r="A11" s="18">
        <f t="shared" si="2"/>
        <v>8</v>
      </c>
      <c r="B11" s="31">
        <f>IF(A11&gt;$C2,0,1)</f>
        <v>1</v>
      </c>
      <c r="C11" s="19">
        <v>26</v>
      </c>
      <c r="D11" s="19"/>
      <c r="E11" s="20">
        <v>1</v>
      </c>
      <c r="F11" s="21">
        <v>188.63</v>
      </c>
      <c r="G11" s="22">
        <f t="shared" si="0"/>
        <v>-7.9646017699115043E-2</v>
      </c>
      <c r="H11" s="22">
        <f t="shared" si="1"/>
        <v>-1.1994552692227069E-2</v>
      </c>
      <c r="I11" s="28"/>
    </row>
    <row r="12" spans="1:9">
      <c r="A12" s="18">
        <f t="shared" si="2"/>
        <v>9</v>
      </c>
      <c r="B12" s="31">
        <f>IF(A12&gt;$C2,0,1)</f>
        <v>1</v>
      </c>
      <c r="C12" s="19">
        <v>25.75</v>
      </c>
      <c r="D12" s="19">
        <v>0</v>
      </c>
      <c r="E12" s="20">
        <v>1</v>
      </c>
      <c r="F12" s="21">
        <v>182.08</v>
      </c>
      <c r="G12" s="22">
        <f t="shared" si="0"/>
        <v>-9.6153846153846159E-3</v>
      </c>
      <c r="H12" s="22">
        <f t="shared" si="1"/>
        <v>-3.4724062980437807E-2</v>
      </c>
      <c r="I12" s="28"/>
    </row>
    <row r="13" spans="1:9">
      <c r="A13" s="18">
        <f t="shared" si="2"/>
        <v>10</v>
      </c>
      <c r="B13" s="31">
        <f>IF(A13&gt;$C2,0,1)</f>
        <v>1</v>
      </c>
      <c r="C13" s="19">
        <v>25.5</v>
      </c>
      <c r="D13" s="19"/>
      <c r="E13" s="20">
        <v>1</v>
      </c>
      <c r="F13" s="21">
        <v>189.82</v>
      </c>
      <c r="G13" s="22">
        <f t="shared" si="0"/>
        <v>-9.7087378640776691E-3</v>
      </c>
      <c r="H13" s="22">
        <f t="shared" si="1"/>
        <v>4.2508787346221329E-2</v>
      </c>
      <c r="I13" s="28"/>
    </row>
    <row r="14" spans="1:9">
      <c r="A14" s="18">
        <f t="shared" si="2"/>
        <v>11</v>
      </c>
      <c r="B14" s="31">
        <f>IF(A14&gt;$C2,0,1)</f>
        <v>1</v>
      </c>
      <c r="C14" s="19">
        <v>28.5</v>
      </c>
      <c r="D14" s="19"/>
      <c r="E14" s="20">
        <v>1</v>
      </c>
      <c r="F14" s="21">
        <v>202.17</v>
      </c>
      <c r="G14" s="22">
        <f t="shared" si="0"/>
        <v>0.11764705882352941</v>
      </c>
      <c r="H14" s="22">
        <f t="shared" si="1"/>
        <v>6.5061637340638467E-2</v>
      </c>
      <c r="I14" s="28"/>
    </row>
    <row r="15" spans="1:9">
      <c r="A15" s="18">
        <f t="shared" si="2"/>
        <v>12</v>
      </c>
      <c r="B15" s="31">
        <f>IF(A15&gt;$C2,0,1)</f>
        <v>1</v>
      </c>
      <c r="C15" s="19">
        <v>29.25</v>
      </c>
      <c r="D15" s="19">
        <v>0</v>
      </c>
      <c r="E15" s="20">
        <v>1</v>
      </c>
      <c r="F15" s="21">
        <v>211.28</v>
      </c>
      <c r="G15" s="22">
        <f t="shared" si="0"/>
        <v>2.6315789473684209E-2</v>
      </c>
      <c r="H15" s="22">
        <f t="shared" si="1"/>
        <v>4.5061087203838425E-2</v>
      </c>
      <c r="I15" s="28"/>
    </row>
    <row r="16" spans="1:9">
      <c r="A16" s="18">
        <f t="shared" si="2"/>
        <v>13</v>
      </c>
      <c r="B16" s="31">
        <f>IF(A16&gt;$C2,0,1)</f>
        <v>1</v>
      </c>
      <c r="C16" s="19">
        <v>28.25</v>
      </c>
      <c r="D16" s="19"/>
      <c r="E16" s="20">
        <v>1</v>
      </c>
      <c r="F16" s="21">
        <v>211.78</v>
      </c>
      <c r="G16" s="22">
        <f t="shared" si="0"/>
        <v>-3.4188034188034191E-2</v>
      </c>
      <c r="H16" s="22">
        <f t="shared" si="1"/>
        <v>2.3665278303672851E-3</v>
      </c>
      <c r="I16" s="28"/>
    </row>
    <row r="17" spans="1:9">
      <c r="A17" s="18">
        <f t="shared" si="2"/>
        <v>14</v>
      </c>
      <c r="B17" s="31">
        <f>IF(A17&gt;$C2,0,1)</f>
        <v>1</v>
      </c>
      <c r="C17" s="19">
        <v>27.75</v>
      </c>
      <c r="D17" s="19"/>
      <c r="E17" s="20">
        <v>1</v>
      </c>
      <c r="F17" s="21">
        <v>226.92</v>
      </c>
      <c r="G17" s="22">
        <f t="shared" si="0"/>
        <v>-1.7699115044247787E-2</v>
      </c>
      <c r="H17" s="22">
        <f t="shared" si="1"/>
        <v>7.1489281329681686E-2</v>
      </c>
      <c r="I17" s="28"/>
    </row>
    <row r="18" spans="1:9">
      <c r="A18" s="18">
        <f t="shared" si="2"/>
        <v>15</v>
      </c>
      <c r="B18" s="31">
        <f>IF(A18&gt;$C2,0,1)</f>
        <v>1</v>
      </c>
      <c r="C18" s="19">
        <v>26</v>
      </c>
      <c r="D18" s="19">
        <v>0</v>
      </c>
      <c r="E18" s="20">
        <v>1</v>
      </c>
      <c r="F18" s="21">
        <v>238.9</v>
      </c>
      <c r="G18" s="22">
        <f t="shared" si="0"/>
        <v>-6.3063063063063057E-2</v>
      </c>
      <c r="H18" s="22">
        <f t="shared" si="1"/>
        <v>5.2793936188965357E-2</v>
      </c>
      <c r="I18" s="28"/>
    </row>
    <row r="19" spans="1:9">
      <c r="A19" s="18">
        <f t="shared" si="2"/>
        <v>16</v>
      </c>
      <c r="B19" s="31">
        <f>IF(A19&gt;$C2,0,1)</f>
        <v>1</v>
      </c>
      <c r="C19" s="19">
        <v>28.5</v>
      </c>
      <c r="D19" s="19"/>
      <c r="E19" s="20">
        <v>1</v>
      </c>
      <c r="F19" s="21">
        <v>235.52</v>
      </c>
      <c r="G19" s="22">
        <f t="shared" si="0"/>
        <v>9.6153846153846159E-2</v>
      </c>
      <c r="H19" s="22">
        <f t="shared" si="1"/>
        <v>-1.4148179154457912E-2</v>
      </c>
      <c r="I19" s="28"/>
    </row>
    <row r="20" spans="1:9">
      <c r="A20" s="18">
        <f t="shared" si="2"/>
        <v>17</v>
      </c>
      <c r="B20" s="31">
        <f>IF(A20&gt;$C2,0,1)</f>
        <v>1</v>
      </c>
      <c r="C20" s="19">
        <v>27.25</v>
      </c>
      <c r="D20" s="19"/>
      <c r="E20" s="20">
        <v>1</v>
      </c>
      <c r="F20" s="21">
        <v>247.35</v>
      </c>
      <c r="G20" s="22">
        <f t="shared" si="0"/>
        <v>-4.3859649122807015E-2</v>
      </c>
      <c r="H20" s="22">
        <f t="shared" si="1"/>
        <v>5.0229279891304275E-2</v>
      </c>
      <c r="I20" s="28"/>
    </row>
    <row r="21" spans="1:9">
      <c r="A21" s="18">
        <f t="shared" si="2"/>
        <v>18</v>
      </c>
      <c r="B21" s="31">
        <f>IF(A21&gt;$C2,0,1)</f>
        <v>1</v>
      </c>
      <c r="C21" s="19">
        <v>23</v>
      </c>
      <c r="D21" s="19">
        <v>0</v>
      </c>
      <c r="E21" s="20">
        <v>1</v>
      </c>
      <c r="F21" s="21">
        <v>250.84</v>
      </c>
      <c r="G21" s="22">
        <f t="shared" si="0"/>
        <v>-0.15596330275229359</v>
      </c>
      <c r="H21" s="22">
        <f t="shared" si="1"/>
        <v>1.4109561350313358E-2</v>
      </c>
      <c r="I21" s="28"/>
    </row>
    <row r="22" spans="1:9">
      <c r="A22" s="18">
        <f t="shared" si="2"/>
        <v>19</v>
      </c>
      <c r="B22" s="31">
        <f>IF(A22&gt;$C2,0,1)</f>
        <v>1</v>
      </c>
      <c r="C22" s="19">
        <v>18.25</v>
      </c>
      <c r="D22" s="19"/>
      <c r="E22" s="20">
        <v>1</v>
      </c>
      <c r="F22" s="21">
        <v>236.12</v>
      </c>
      <c r="G22" s="22">
        <f t="shared" si="0"/>
        <v>-0.20652173913043478</v>
      </c>
      <c r="H22" s="22">
        <f t="shared" si="1"/>
        <v>-5.8682825705629084E-2</v>
      </c>
      <c r="I22" s="28"/>
    </row>
    <row r="23" spans="1:9">
      <c r="A23" s="18">
        <f t="shared" si="2"/>
        <v>20</v>
      </c>
      <c r="B23" s="31">
        <f>IF(A23&gt;$C2,0,1)</f>
        <v>1</v>
      </c>
      <c r="C23" s="19">
        <v>23</v>
      </c>
      <c r="D23" s="19"/>
      <c r="E23" s="20">
        <v>1</v>
      </c>
      <c r="F23" s="21">
        <v>252.93</v>
      </c>
      <c r="G23" s="22">
        <f t="shared" si="0"/>
        <v>0.26027397260273971</v>
      </c>
      <c r="H23" s="22">
        <f t="shared" si="1"/>
        <v>7.1192613925122827E-2</v>
      </c>
      <c r="I23" s="28"/>
    </row>
    <row r="24" spans="1:9">
      <c r="A24" s="18">
        <f t="shared" si="2"/>
        <v>21</v>
      </c>
      <c r="B24" s="31">
        <f>IF(A24&gt;$C2,0,1)</f>
        <v>1</v>
      </c>
      <c r="C24" s="19">
        <v>19.5</v>
      </c>
      <c r="D24" s="19">
        <v>0</v>
      </c>
      <c r="E24" s="20">
        <v>1</v>
      </c>
      <c r="F24" s="21">
        <v>231.32</v>
      </c>
      <c r="G24" s="22">
        <f t="shared" si="0"/>
        <v>-0.15217391304347827</v>
      </c>
      <c r="H24" s="22">
        <f t="shared" si="1"/>
        <v>-8.5438658917487101E-2</v>
      </c>
      <c r="I24" s="28"/>
    </row>
    <row r="25" spans="1:9">
      <c r="A25" s="18">
        <f t="shared" si="2"/>
        <v>22</v>
      </c>
      <c r="B25" s="31">
        <f>IF(A25&gt;$C2,0,1)</f>
        <v>1</v>
      </c>
      <c r="C25" s="19">
        <v>20.25</v>
      </c>
      <c r="D25" s="19"/>
      <c r="E25" s="20">
        <v>1</v>
      </c>
      <c r="F25" s="21">
        <v>243.98</v>
      </c>
      <c r="G25" s="22">
        <f t="shared" si="0"/>
        <v>3.8461538461538464E-2</v>
      </c>
      <c r="H25" s="22">
        <f t="shared" si="1"/>
        <v>5.4729379214940331E-2</v>
      </c>
      <c r="I25" s="28"/>
    </row>
    <row r="26" spans="1:9">
      <c r="A26" s="18">
        <f t="shared" si="2"/>
        <v>23</v>
      </c>
      <c r="B26" s="31">
        <f>IF(A26&gt;$C2,0,1)</f>
        <v>1</v>
      </c>
      <c r="C26" s="19">
        <v>23</v>
      </c>
      <c r="D26" s="19"/>
      <c r="E26" s="20">
        <v>1</v>
      </c>
      <c r="F26" s="21">
        <v>249.22</v>
      </c>
      <c r="G26" s="22">
        <f t="shared" si="0"/>
        <v>0.13580246913580246</v>
      </c>
      <c r="H26" s="22">
        <f t="shared" si="1"/>
        <v>2.1477170259857403E-2</v>
      </c>
      <c r="I26" s="28"/>
    </row>
    <row r="27" spans="1:9">
      <c r="A27" s="18">
        <f t="shared" si="2"/>
        <v>24</v>
      </c>
      <c r="B27" s="31">
        <f>IF(A27&gt;$C2,0,1)</f>
        <v>1</v>
      </c>
      <c r="C27" s="19">
        <v>21</v>
      </c>
      <c r="D27" s="19">
        <v>0</v>
      </c>
      <c r="E27" s="20">
        <v>1</v>
      </c>
      <c r="F27" s="21">
        <v>242.17</v>
      </c>
      <c r="G27" s="22">
        <f t="shared" si="0"/>
        <v>-8.6956521739130432E-2</v>
      </c>
      <c r="H27" s="22">
        <f t="shared" si="1"/>
        <v>-2.8288259369232051E-2</v>
      </c>
      <c r="I27" s="28"/>
    </row>
    <row r="28" spans="1:9">
      <c r="A28" s="18">
        <f t="shared" si="2"/>
        <v>25</v>
      </c>
      <c r="B28" s="31">
        <f>IF(A28&gt;$C2,0,1)</f>
        <v>1</v>
      </c>
      <c r="C28" s="19">
        <v>31.25</v>
      </c>
      <c r="D28" s="19"/>
      <c r="E28" s="20">
        <v>1</v>
      </c>
      <c r="F28" s="21">
        <v>274.08</v>
      </c>
      <c r="G28" s="22">
        <f t="shared" si="0"/>
        <v>0.48809523809523808</v>
      </c>
      <c r="H28" s="22">
        <f t="shared" si="1"/>
        <v>0.13176694057893215</v>
      </c>
      <c r="I28" s="28"/>
    </row>
    <row r="29" spans="1:9">
      <c r="A29" s="18">
        <f t="shared" si="2"/>
        <v>26</v>
      </c>
      <c r="B29" s="31">
        <f>IF(A29&gt;$C2,0,1)</f>
        <v>1</v>
      </c>
      <c r="C29" s="19">
        <v>38</v>
      </c>
      <c r="D29" s="19"/>
      <c r="E29" s="20">
        <v>1</v>
      </c>
      <c r="F29" s="21">
        <v>284.2</v>
      </c>
      <c r="G29" s="22">
        <f t="shared" si="0"/>
        <v>0.216</v>
      </c>
      <c r="H29" s="22">
        <f t="shared" si="1"/>
        <v>3.6923525977816715E-2</v>
      </c>
      <c r="I29" s="28"/>
    </row>
    <row r="30" spans="1:9">
      <c r="A30" s="18">
        <f t="shared" si="2"/>
        <v>27</v>
      </c>
      <c r="B30" s="31">
        <f>IF(A30&gt;$C2,0,1)</f>
        <v>1</v>
      </c>
      <c r="C30" s="19">
        <v>38.5</v>
      </c>
      <c r="D30" s="19">
        <v>0</v>
      </c>
      <c r="E30" s="20">
        <v>1</v>
      </c>
      <c r="F30" s="21">
        <v>289.2</v>
      </c>
      <c r="G30" s="22">
        <f t="shared" si="0"/>
        <v>1.3157894736842105E-2</v>
      </c>
      <c r="H30" s="22">
        <f t="shared" si="1"/>
        <v>1.7593244194229418E-2</v>
      </c>
      <c r="I30" s="28"/>
    </row>
    <row r="31" spans="1:9">
      <c r="A31" s="18">
        <f t="shared" si="2"/>
        <v>28</v>
      </c>
      <c r="B31" s="31">
        <f>IF(A31&gt;$C2,0,1)</f>
        <v>1</v>
      </c>
      <c r="C31" s="19">
        <v>47</v>
      </c>
      <c r="D31" s="19"/>
      <c r="E31" s="20">
        <v>1</v>
      </c>
      <c r="F31" s="21">
        <v>288.36</v>
      </c>
      <c r="G31" s="22">
        <f t="shared" si="0"/>
        <v>0.22077922077922077</v>
      </c>
      <c r="H31" s="22">
        <f t="shared" si="1"/>
        <v>-2.9045643153526109E-3</v>
      </c>
      <c r="I31" s="28"/>
    </row>
    <row r="32" spans="1:9">
      <c r="A32" s="18">
        <f t="shared" si="2"/>
        <v>29</v>
      </c>
      <c r="B32" s="31">
        <f>IF(A32&gt;$C2,0,1)</f>
        <v>1</v>
      </c>
      <c r="C32" s="19">
        <v>43.88</v>
      </c>
      <c r="D32" s="19"/>
      <c r="E32" s="20">
        <v>1</v>
      </c>
      <c r="F32" s="21">
        <v>290.10000000000002</v>
      </c>
      <c r="G32" s="22">
        <f t="shared" si="0"/>
        <v>-6.6382978723404207E-2</v>
      </c>
      <c r="H32" s="22">
        <f t="shared" si="1"/>
        <v>6.0341240116521325E-3</v>
      </c>
      <c r="I32" s="28"/>
    </row>
    <row r="33" spans="1:9">
      <c r="A33" s="18">
        <f t="shared" si="2"/>
        <v>30</v>
      </c>
      <c r="B33" s="31">
        <f>IF(A33&gt;$C2,0,1)</f>
        <v>1</v>
      </c>
      <c r="C33" s="19">
        <v>44</v>
      </c>
      <c r="D33" s="19">
        <v>0</v>
      </c>
      <c r="E33" s="20">
        <v>1</v>
      </c>
      <c r="F33" s="21">
        <v>304.10000000000002</v>
      </c>
      <c r="G33" s="22">
        <f t="shared" si="0"/>
        <v>2.7347310847766052E-3</v>
      </c>
      <c r="H33" s="22">
        <f t="shared" si="1"/>
        <v>4.8259220958290244E-2</v>
      </c>
      <c r="I33" s="28"/>
    </row>
    <row r="34" spans="1:9">
      <c r="A34" s="18">
        <f t="shared" si="2"/>
        <v>31</v>
      </c>
      <c r="B34" s="31">
        <f>IF(A34&gt;$C2,0,1)</f>
        <v>1</v>
      </c>
      <c r="C34" s="19">
        <v>47.75</v>
      </c>
      <c r="D34" s="19"/>
      <c r="E34" s="20">
        <v>1</v>
      </c>
      <c r="F34" s="21">
        <v>318.66000000000003</v>
      </c>
      <c r="G34" s="22">
        <f t="shared" si="0"/>
        <v>8.5227272727272721E-2</v>
      </c>
      <c r="H34" s="22">
        <f t="shared" si="1"/>
        <v>4.7878987175271295E-2</v>
      </c>
      <c r="I34" s="28"/>
    </row>
    <row r="35" spans="1:9">
      <c r="A35" s="18">
        <f t="shared" si="2"/>
        <v>32</v>
      </c>
      <c r="B35" s="31">
        <f>IF(A35&gt;$C2,0,1)</f>
        <v>1</v>
      </c>
      <c r="C35" s="19">
        <v>52.75</v>
      </c>
      <c r="D35" s="19"/>
      <c r="E35" s="20">
        <v>1</v>
      </c>
      <c r="F35" s="21">
        <v>329.8</v>
      </c>
      <c r="G35" s="22">
        <f t="shared" si="0"/>
        <v>0.10471204188481675</v>
      </c>
      <c r="H35" s="22">
        <f t="shared" si="1"/>
        <v>3.495889035335463E-2</v>
      </c>
      <c r="I35" s="28"/>
    </row>
    <row r="36" spans="1:9">
      <c r="A36" s="18">
        <f t="shared" si="2"/>
        <v>33</v>
      </c>
      <c r="B36" s="31">
        <f>IF(A36&gt;$C2,0,1)</f>
        <v>1</v>
      </c>
      <c r="C36" s="19">
        <v>57.75</v>
      </c>
      <c r="D36" s="19">
        <v>0</v>
      </c>
      <c r="E36" s="20">
        <v>1</v>
      </c>
      <c r="F36" s="21">
        <v>321.83</v>
      </c>
      <c r="G36" s="22">
        <f t="shared" si="0"/>
        <v>9.4786729857819899E-2</v>
      </c>
      <c r="H36" s="22">
        <f t="shared" si="1"/>
        <v>-2.4166161309884859E-2</v>
      </c>
      <c r="I36" s="28"/>
    </row>
    <row r="37" spans="1:9">
      <c r="A37" s="18">
        <f t="shared" si="2"/>
        <v>34</v>
      </c>
      <c r="B37" s="31">
        <f>IF(A37&gt;$C2,0,1)</f>
        <v>1</v>
      </c>
      <c r="C37" s="19">
        <v>26</v>
      </c>
      <c r="D37" s="19"/>
      <c r="E37" s="20">
        <v>1.5</v>
      </c>
      <c r="F37" s="21">
        <v>251.79</v>
      </c>
      <c r="G37" s="22">
        <f t="shared" ref="G37:G63" si="3">((C37*E37-C36+D37*E37)/C36)*B37</f>
        <v>-0.32467532467532467</v>
      </c>
      <c r="H37" s="22">
        <f t="shared" ref="H37:H63" si="4">((F37-F36)/F36)*B37</f>
        <v>-0.21763042600130503</v>
      </c>
      <c r="I37" s="28"/>
    </row>
    <row r="38" spans="1:9">
      <c r="A38" s="18">
        <f t="shared" si="2"/>
        <v>35</v>
      </c>
      <c r="B38" s="31">
        <f>IF(A38&gt;$C2,0,1)</f>
        <v>1</v>
      </c>
      <c r="C38" s="19">
        <v>21.5</v>
      </c>
      <c r="D38" s="19"/>
      <c r="E38" s="20">
        <v>1</v>
      </c>
      <c r="F38" s="21">
        <v>230.3</v>
      </c>
      <c r="G38" s="22">
        <f t="shared" si="3"/>
        <v>-0.17307692307692307</v>
      </c>
      <c r="H38" s="22">
        <f t="shared" si="4"/>
        <v>-8.5348901862663251E-2</v>
      </c>
      <c r="I38" s="28"/>
    </row>
    <row r="39" spans="1:9">
      <c r="A39" s="18">
        <f t="shared" si="2"/>
        <v>36</v>
      </c>
      <c r="B39" s="31">
        <f>IF(A39&gt;$C2,0,1)</f>
        <v>1</v>
      </c>
      <c r="C39" s="19">
        <v>26.5</v>
      </c>
      <c r="D39" s="19">
        <v>0</v>
      </c>
      <c r="E39" s="20">
        <v>1</v>
      </c>
      <c r="F39" s="21">
        <v>247.08</v>
      </c>
      <c r="G39" s="22">
        <f t="shared" si="3"/>
        <v>0.23255813953488372</v>
      </c>
      <c r="H39" s="22">
        <f t="shared" si="4"/>
        <v>7.2861485019539735E-2</v>
      </c>
      <c r="I39" s="28"/>
    </row>
    <row r="40" spans="1:9">
      <c r="A40" s="18">
        <f t="shared" si="2"/>
        <v>37</v>
      </c>
      <c r="B40" s="31">
        <f>IF(A40&gt;$C2,0,1)</f>
        <v>1</v>
      </c>
      <c r="C40" s="19">
        <v>25.5</v>
      </c>
      <c r="D40" s="19"/>
      <c r="E40" s="20">
        <v>1</v>
      </c>
      <c r="F40" s="21">
        <v>257.07</v>
      </c>
      <c r="G40" s="22">
        <f t="shared" si="3"/>
        <v>-3.7735849056603772E-2</v>
      </c>
      <c r="H40" s="22">
        <f t="shared" si="4"/>
        <v>4.0432248664400115E-2</v>
      </c>
      <c r="I40" s="28"/>
    </row>
    <row r="41" spans="1:9">
      <c r="A41" s="18">
        <f t="shared" si="2"/>
        <v>38</v>
      </c>
      <c r="B41" s="31">
        <f>IF(A41&gt;$C2,0,1)</f>
        <v>1</v>
      </c>
      <c r="C41" s="19">
        <v>28.25</v>
      </c>
      <c r="D41" s="19"/>
      <c r="E41" s="20">
        <v>1</v>
      </c>
      <c r="F41" s="21">
        <v>267.82</v>
      </c>
      <c r="G41" s="22">
        <f t="shared" si="3"/>
        <v>0.10784313725490197</v>
      </c>
      <c r="H41" s="22">
        <f t="shared" si="4"/>
        <v>4.1817403819971212E-2</v>
      </c>
      <c r="I41" s="28"/>
    </row>
    <row r="42" spans="1:9">
      <c r="A42" s="18">
        <f t="shared" si="2"/>
        <v>39</v>
      </c>
      <c r="B42" s="31">
        <f>IF(A42&gt;$C2,0,1)</f>
        <v>1</v>
      </c>
      <c r="C42" s="19">
        <v>29.38</v>
      </c>
      <c r="D42" s="19">
        <v>0</v>
      </c>
      <c r="E42" s="20">
        <v>1</v>
      </c>
      <c r="F42" s="21">
        <v>258.89</v>
      </c>
      <c r="G42" s="22">
        <f t="shared" si="3"/>
        <v>3.9999999999999966E-2</v>
      </c>
      <c r="H42" s="22">
        <f t="shared" si="4"/>
        <v>-3.3343290269584075E-2</v>
      </c>
      <c r="I42" s="28"/>
    </row>
    <row r="43" spans="1:9">
      <c r="A43" s="18">
        <f t="shared" si="2"/>
        <v>40</v>
      </c>
      <c r="B43" s="31">
        <f>IF(A43&gt;$C2,0,1)</f>
        <v>1</v>
      </c>
      <c r="C43" s="19">
        <v>31</v>
      </c>
      <c r="D43" s="19"/>
      <c r="E43" s="20">
        <v>1</v>
      </c>
      <c r="F43" s="21">
        <v>261.33</v>
      </c>
      <c r="G43" s="22">
        <f t="shared" si="3"/>
        <v>5.5139550714771987E-2</v>
      </c>
      <c r="H43" s="22">
        <f t="shared" si="4"/>
        <v>9.4248522538529795E-3</v>
      </c>
      <c r="I43" s="28"/>
    </row>
    <row r="44" spans="1:9">
      <c r="A44" s="18">
        <f t="shared" si="2"/>
        <v>41</v>
      </c>
      <c r="B44" s="31">
        <f>IF(A44&gt;$C2,0,1)</f>
        <v>1</v>
      </c>
      <c r="C44" s="19">
        <v>30.75</v>
      </c>
      <c r="D44" s="19"/>
      <c r="E44" s="20">
        <v>1</v>
      </c>
      <c r="F44" s="21">
        <v>262.16000000000003</v>
      </c>
      <c r="G44" s="22">
        <f t="shared" si="3"/>
        <v>-8.0645161290322578E-3</v>
      </c>
      <c r="H44" s="22">
        <f t="shared" si="4"/>
        <v>3.1760609191445336E-3</v>
      </c>
      <c r="I44" s="28"/>
    </row>
    <row r="45" spans="1:9">
      <c r="A45" s="18">
        <f t="shared" si="2"/>
        <v>42</v>
      </c>
      <c r="B45" s="31">
        <f>IF(A45&gt;$C2,0,1)</f>
        <v>1</v>
      </c>
      <c r="C45" s="19">
        <v>36.130000000000003</v>
      </c>
      <c r="D45" s="19">
        <v>0</v>
      </c>
      <c r="E45" s="20">
        <v>1</v>
      </c>
      <c r="F45" s="21">
        <v>273.5</v>
      </c>
      <c r="G45" s="22">
        <f t="shared" si="3"/>
        <v>0.17495934959349602</v>
      </c>
      <c r="H45" s="22">
        <f t="shared" si="4"/>
        <v>4.3256026853829621E-2</v>
      </c>
      <c r="I45" s="28"/>
    </row>
    <row r="46" spans="1:9">
      <c r="A46" s="18">
        <f t="shared" si="2"/>
        <v>43</v>
      </c>
      <c r="B46" s="31">
        <f>IF(A46&gt;$C2,0,1)</f>
        <v>1</v>
      </c>
      <c r="C46" s="19">
        <v>34.75</v>
      </c>
      <c r="D46" s="19"/>
      <c r="E46" s="20">
        <v>1</v>
      </c>
      <c r="F46" s="21">
        <v>272.02</v>
      </c>
      <c r="G46" s="22">
        <f t="shared" si="3"/>
        <v>-3.8195405480210422E-2</v>
      </c>
      <c r="H46" s="22">
        <f t="shared" si="4"/>
        <v>-5.411334552102443E-3</v>
      </c>
      <c r="I46" s="28"/>
    </row>
    <row r="47" spans="1:9">
      <c r="A47" s="18">
        <f t="shared" si="2"/>
        <v>44</v>
      </c>
      <c r="B47" s="31">
        <f>IF(A47&gt;$C2,0,1)</f>
        <v>1</v>
      </c>
      <c r="C47" s="19">
        <v>28</v>
      </c>
      <c r="D47" s="19"/>
      <c r="E47" s="20">
        <v>1</v>
      </c>
      <c r="F47" s="21">
        <v>261.52</v>
      </c>
      <c r="G47" s="22">
        <f t="shared" si="3"/>
        <v>-0.19424460431654678</v>
      </c>
      <c r="H47" s="22">
        <f t="shared" si="4"/>
        <v>-3.8600102933607827E-2</v>
      </c>
      <c r="I47" s="28"/>
    </row>
    <row r="48" spans="1:9">
      <c r="A48" s="18">
        <f t="shared" si="2"/>
        <v>45</v>
      </c>
      <c r="B48" s="31">
        <f>IF(A48&gt;$C2,0,1)</f>
        <v>1</v>
      </c>
      <c r="C48" s="19">
        <v>27.5</v>
      </c>
      <c r="D48" s="19">
        <v>0</v>
      </c>
      <c r="E48" s="20">
        <v>1</v>
      </c>
      <c r="F48" s="21">
        <v>271.91000000000003</v>
      </c>
      <c r="G48" s="22">
        <f t="shared" si="3"/>
        <v>-1.7857142857142856E-2</v>
      </c>
      <c r="H48" s="22">
        <f t="shared" si="4"/>
        <v>3.9729275007647766E-2</v>
      </c>
      <c r="I48" s="28"/>
    </row>
    <row r="49" spans="1:9">
      <c r="A49" s="18">
        <f t="shared" si="2"/>
        <v>46</v>
      </c>
      <c r="B49" s="31">
        <f>IF(A49&gt;$C2,0,1)</f>
        <v>1</v>
      </c>
      <c r="C49" s="19">
        <v>24.75</v>
      </c>
      <c r="D49" s="19"/>
      <c r="E49" s="20">
        <v>1</v>
      </c>
      <c r="F49" s="21">
        <v>278.97000000000003</v>
      </c>
      <c r="G49" s="22">
        <f t="shared" si="3"/>
        <v>-0.1</v>
      </c>
      <c r="H49" s="22">
        <f t="shared" si="4"/>
        <v>2.5964473539038659E-2</v>
      </c>
      <c r="I49" s="28"/>
    </row>
    <row r="50" spans="1:9">
      <c r="A50" s="18">
        <f t="shared" si="2"/>
        <v>47</v>
      </c>
      <c r="B50" s="31">
        <f>IF(A50&gt;$C2,0,1)</f>
        <v>1</v>
      </c>
      <c r="C50" s="19">
        <v>20.25</v>
      </c>
      <c r="D50" s="19"/>
      <c r="E50" s="20">
        <v>1</v>
      </c>
      <c r="F50" s="21">
        <v>273.3</v>
      </c>
      <c r="G50" s="22">
        <f t="shared" si="3"/>
        <v>-0.18181818181818182</v>
      </c>
      <c r="H50" s="22">
        <f t="shared" si="4"/>
        <v>-2.0324766103882192E-2</v>
      </c>
      <c r="I50" s="28"/>
    </row>
    <row r="51" spans="1:9">
      <c r="A51" s="18">
        <f t="shared" si="2"/>
        <v>48</v>
      </c>
      <c r="B51" s="31">
        <f>IF(A51&gt;$C2,0,1)</f>
        <v>1</v>
      </c>
      <c r="C51" s="19">
        <v>23.75</v>
      </c>
      <c r="D51" s="19">
        <v>0</v>
      </c>
      <c r="E51" s="20">
        <v>1</v>
      </c>
      <c r="F51" s="21">
        <v>277.72000000000003</v>
      </c>
      <c r="G51" s="22">
        <f t="shared" si="3"/>
        <v>0.1728395061728395</v>
      </c>
      <c r="H51" s="22">
        <f t="shared" si="4"/>
        <v>1.6172703988291313E-2</v>
      </c>
      <c r="I51" s="28"/>
    </row>
    <row r="52" spans="1:9">
      <c r="A52" s="18">
        <f t="shared" si="2"/>
        <v>49</v>
      </c>
      <c r="B52" s="31">
        <f>IF(A52&gt;$C2,0,1)</f>
        <v>1</v>
      </c>
      <c r="C52" s="19">
        <v>26</v>
      </c>
      <c r="D52" s="19"/>
      <c r="E52" s="20">
        <v>1</v>
      </c>
      <c r="F52" s="21">
        <v>297.47000000000003</v>
      </c>
      <c r="G52" s="22">
        <f t="shared" si="3"/>
        <v>9.4736842105263161E-2</v>
      </c>
      <c r="H52" s="22">
        <f t="shared" si="4"/>
        <v>7.1114791876710354E-2</v>
      </c>
      <c r="I52" s="28"/>
    </row>
    <row r="53" spans="1:9">
      <c r="A53" s="18">
        <f t="shared" si="2"/>
        <v>50</v>
      </c>
      <c r="B53" s="31">
        <f>IF(A53&gt;$C2,0,1)</f>
        <v>1</v>
      </c>
      <c r="C53" s="19">
        <v>25.75</v>
      </c>
      <c r="D53" s="19"/>
      <c r="E53" s="20">
        <v>1</v>
      </c>
      <c r="F53" s="21">
        <v>288.86</v>
      </c>
      <c r="G53" s="22">
        <f t="shared" si="3"/>
        <v>-9.6153846153846159E-3</v>
      </c>
      <c r="H53" s="22">
        <f t="shared" si="4"/>
        <v>-2.8944095202877645E-2</v>
      </c>
      <c r="I53" s="28"/>
    </row>
    <row r="54" spans="1:9">
      <c r="A54" s="18">
        <f t="shared" si="2"/>
        <v>51</v>
      </c>
      <c r="B54" s="31">
        <f>IF(A54&gt;$C2,0,1)</f>
        <v>1</v>
      </c>
      <c r="C54" s="19">
        <v>26.25</v>
      </c>
      <c r="D54" s="19">
        <v>0</v>
      </c>
      <c r="E54" s="20">
        <v>1</v>
      </c>
      <c r="F54" s="21">
        <v>294.87</v>
      </c>
      <c r="G54" s="22">
        <f t="shared" si="3"/>
        <v>1.9417475728155338E-2</v>
      </c>
      <c r="H54" s="22">
        <f t="shared" si="4"/>
        <v>2.0805926746520775E-2</v>
      </c>
      <c r="I54" s="28"/>
    </row>
    <row r="55" spans="1:9">
      <c r="A55" s="18">
        <f t="shared" si="2"/>
        <v>52</v>
      </c>
      <c r="B55" s="31">
        <f>IF(A55&gt;$C2,0,1)</f>
        <v>1</v>
      </c>
      <c r="C55" s="19">
        <v>29</v>
      </c>
      <c r="D55" s="19"/>
      <c r="E55" s="20">
        <v>1</v>
      </c>
      <c r="F55" s="21">
        <v>309.64</v>
      </c>
      <c r="G55" s="22">
        <f t="shared" si="3"/>
        <v>0.10476190476190476</v>
      </c>
      <c r="H55" s="22">
        <f t="shared" si="4"/>
        <v>5.0089870112252792E-2</v>
      </c>
      <c r="I55" s="28"/>
    </row>
    <row r="56" spans="1:9">
      <c r="A56" s="18">
        <f t="shared" si="2"/>
        <v>53</v>
      </c>
      <c r="B56" s="31">
        <f>IF(A56&gt;$C2,0,1)</f>
        <v>1</v>
      </c>
      <c r="C56" s="19">
        <v>32.5</v>
      </c>
      <c r="D56" s="19"/>
      <c r="E56" s="20">
        <v>1</v>
      </c>
      <c r="F56" s="21">
        <v>320.52</v>
      </c>
      <c r="G56" s="22">
        <f t="shared" si="3"/>
        <v>0.1206896551724138</v>
      </c>
      <c r="H56" s="22">
        <f t="shared" si="4"/>
        <v>3.5137579124144155E-2</v>
      </c>
      <c r="I56" s="28"/>
    </row>
    <row r="57" spans="1:9">
      <c r="A57" s="18">
        <f t="shared" si="2"/>
        <v>54</v>
      </c>
      <c r="B57" s="31">
        <f>IF(A57&gt;$C2,0,1)</f>
        <v>0</v>
      </c>
      <c r="C57" s="19">
        <v>29</v>
      </c>
      <c r="D57" s="19">
        <v>0</v>
      </c>
      <c r="E57" s="20">
        <v>1</v>
      </c>
      <c r="F57" s="21">
        <v>317.98</v>
      </c>
      <c r="G57" s="22">
        <f t="shared" si="3"/>
        <v>0</v>
      </c>
      <c r="H57" s="22">
        <f t="shared" si="4"/>
        <v>0</v>
      </c>
      <c r="I57" s="28"/>
    </row>
    <row r="58" spans="1:9">
      <c r="A58" s="18">
        <f t="shared" si="2"/>
        <v>55</v>
      </c>
      <c r="B58" s="31">
        <f>IF(A58&gt;$C2,0,1)</f>
        <v>0</v>
      </c>
      <c r="C58" s="19">
        <v>30.5</v>
      </c>
      <c r="D58" s="19"/>
      <c r="E58" s="20">
        <v>1</v>
      </c>
      <c r="F58" s="21">
        <v>346.08</v>
      </c>
      <c r="G58" s="22">
        <f t="shared" si="3"/>
        <v>0</v>
      </c>
      <c r="H58" s="22">
        <f t="shared" si="4"/>
        <v>0</v>
      </c>
    </row>
    <row r="59" spans="1:9">
      <c r="A59" s="18">
        <f t="shared" si="2"/>
        <v>56</v>
      </c>
      <c r="B59" s="31">
        <f>IF(A59&gt;$C2,0,1)</f>
        <v>0</v>
      </c>
      <c r="C59" s="19">
        <v>30</v>
      </c>
      <c r="D59" s="19"/>
      <c r="E59" s="20">
        <v>1</v>
      </c>
      <c r="F59" s="21">
        <v>351.45</v>
      </c>
      <c r="G59" s="22">
        <f t="shared" si="3"/>
        <v>0</v>
      </c>
      <c r="H59" s="22">
        <f t="shared" si="4"/>
        <v>0</v>
      </c>
    </row>
    <row r="60" spans="1:9">
      <c r="A60" s="18">
        <f t="shared" si="2"/>
        <v>57</v>
      </c>
      <c r="B60" s="31">
        <f>IF(A60&gt;$C2,0,1)</f>
        <v>0</v>
      </c>
      <c r="C60" s="19">
        <v>32.25</v>
      </c>
      <c r="D60" s="19">
        <v>0</v>
      </c>
      <c r="E60" s="20">
        <v>1</v>
      </c>
      <c r="F60" s="21">
        <v>349.15</v>
      </c>
      <c r="G60" s="22">
        <f t="shared" si="3"/>
        <v>0</v>
      </c>
      <c r="H60" s="22">
        <f t="shared" si="4"/>
        <v>0</v>
      </c>
    </row>
    <row r="61" spans="1:9">
      <c r="A61" s="18">
        <f t="shared" si="2"/>
        <v>58</v>
      </c>
      <c r="B61" s="31">
        <f>IF(A61&gt;$C2,0,1)</f>
        <v>0</v>
      </c>
      <c r="C61" s="19">
        <v>33.75</v>
      </c>
      <c r="D61" s="19"/>
      <c r="E61" s="20">
        <v>1</v>
      </c>
      <c r="F61" s="21">
        <v>340.36</v>
      </c>
      <c r="G61" s="22">
        <f t="shared" si="3"/>
        <v>0</v>
      </c>
      <c r="H61" s="22">
        <f t="shared" si="4"/>
        <v>0</v>
      </c>
    </row>
    <row r="62" spans="1:9">
      <c r="A62" s="18">
        <f t="shared" si="2"/>
        <v>59</v>
      </c>
      <c r="B62" s="31">
        <f>IF(A62&gt;$C2,0,1)</f>
        <v>0</v>
      </c>
      <c r="C62" s="19">
        <v>34.75</v>
      </c>
      <c r="D62" s="19"/>
      <c r="E62" s="20">
        <v>1</v>
      </c>
      <c r="F62" s="21">
        <v>345.99</v>
      </c>
      <c r="G62" s="22">
        <f t="shared" si="3"/>
        <v>0</v>
      </c>
      <c r="H62" s="22">
        <f t="shared" si="4"/>
        <v>0</v>
      </c>
    </row>
    <row r="63" spans="1:9">
      <c r="A63" s="18">
        <f t="shared" si="2"/>
        <v>60</v>
      </c>
      <c r="B63" s="31">
        <f>IF(A63&gt;$C2,0,1)</f>
        <v>0</v>
      </c>
      <c r="C63" s="19">
        <v>34.5</v>
      </c>
      <c r="D63" s="19">
        <v>0</v>
      </c>
      <c r="E63" s="20">
        <v>1</v>
      </c>
      <c r="F63" s="21">
        <v>353.4</v>
      </c>
      <c r="G63" s="22">
        <f t="shared" si="3"/>
        <v>0</v>
      </c>
      <c r="H63" s="22">
        <f t="shared" si="4"/>
        <v>0</v>
      </c>
    </row>
    <row r="65" spans="1:8" ht="15.75">
      <c r="A65" s="1"/>
      <c r="B65" s="1"/>
      <c r="C65" s="24"/>
      <c r="D65" s="24"/>
    </row>
    <row r="66" spans="1:8" ht="15.75">
      <c r="A66" s="1"/>
      <c r="B66" s="1"/>
      <c r="C66" s="24"/>
      <c r="D66" s="24"/>
    </row>
    <row r="67" spans="1:8" ht="15.75">
      <c r="A67" s="2" t="s">
        <v>8</v>
      </c>
      <c r="B67" s="25">
        <f>COVAR(G5:G56,H5:H56)</f>
        <v>4.8466436182301609E-3</v>
      </c>
      <c r="C67" s="24"/>
      <c r="D67" s="24"/>
    </row>
    <row r="68" spans="1:8" ht="15.75">
      <c r="A68" s="2" t="s">
        <v>10</v>
      </c>
      <c r="B68" s="25">
        <f>VAR(H5:H56)</f>
        <v>2.7776264980127574E-3</v>
      </c>
      <c r="C68" s="24"/>
      <c r="D68" s="24"/>
    </row>
    <row r="69" spans="1:8" ht="15.75">
      <c r="A69" s="1" t="s">
        <v>9</v>
      </c>
      <c r="B69" s="26">
        <f>+B67/B68</f>
        <v>1.7448867303424971</v>
      </c>
      <c r="C69" s="24"/>
      <c r="D69" s="24"/>
    </row>
    <row r="70" spans="1:8" ht="15.75">
      <c r="A70" s="1" t="s">
        <v>11</v>
      </c>
      <c r="B70" s="27">
        <f>+C1+B69*G1</f>
        <v>0.16096877016883734</v>
      </c>
      <c r="C70" s="24"/>
      <c r="D70" s="24"/>
    </row>
    <row r="71" spans="1:8" ht="15.75">
      <c r="A71" s="1"/>
      <c r="B71" s="1"/>
      <c r="C71" s="24"/>
      <c r="D71" s="24"/>
    </row>
    <row r="72" spans="1:8" ht="15.75">
      <c r="A72" s="1"/>
      <c r="B72" s="1"/>
      <c r="C72" s="24"/>
      <c r="D72" s="24"/>
    </row>
    <row r="73" spans="1:8" ht="15.75">
      <c r="A73" s="1"/>
      <c r="B73" s="1"/>
      <c r="C73" s="24"/>
      <c r="D73" s="24"/>
    </row>
    <row r="74" spans="1:8" ht="15.75">
      <c r="A74" s="1"/>
      <c r="B74" s="1"/>
      <c r="C74" s="24"/>
      <c r="D74" s="24"/>
    </row>
    <row r="75" spans="1:8" ht="15.75">
      <c r="A75" s="1"/>
      <c r="B75" s="1"/>
      <c r="C75" s="24"/>
      <c r="D75" s="24"/>
    </row>
    <row r="76" spans="1:8" ht="15.75">
      <c r="A76" s="1"/>
      <c r="B76" s="1"/>
      <c r="C76" s="24"/>
      <c r="D76" s="24"/>
    </row>
    <row r="77" spans="1:8" ht="15.75">
      <c r="A77" s="1"/>
      <c r="B77" s="1"/>
      <c r="C77" s="24"/>
      <c r="D77" s="24"/>
    </row>
    <row r="78" spans="1:8" ht="15.75">
      <c r="A78" s="1"/>
      <c r="B78" s="1"/>
      <c r="C78" s="24"/>
      <c r="D78" s="24"/>
      <c r="E78" s="1"/>
      <c r="F78" s="1"/>
      <c r="G78" s="1"/>
      <c r="H78" s="1"/>
    </row>
    <row r="79" spans="1:8" ht="15.75">
      <c r="A79" s="1"/>
      <c r="B79" s="1"/>
      <c r="C79" s="24"/>
      <c r="D79" s="24"/>
      <c r="E79" s="1"/>
      <c r="F79" s="1"/>
      <c r="G79" s="1"/>
      <c r="H79" s="1"/>
    </row>
  </sheetData>
  <pageMargins left="0.7" right="0.7" top="0.75" bottom="0.75" header="0.3" footer="0.3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/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Lorenzo Faccincani</cp:lastModifiedBy>
  <cp:lastPrinted>2011-11-20T15:34:00Z</cp:lastPrinted>
  <dcterms:created xsi:type="dcterms:W3CDTF">1998-07-02T14:35:51Z</dcterms:created>
  <dcterms:modified xsi:type="dcterms:W3CDTF">2011-11-20T15:50:19Z</dcterms:modified>
</cp:coreProperties>
</file>